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19200" windowHeight="7035" tabRatio="669"/>
  </bookViews>
  <sheets>
    <sheet name="Berechnung" sheetId="1" r:id="rId1"/>
    <sheet name="Gesetzliche Vorgaben" sheetId="2" r:id="rId2"/>
    <sheet name="Druck" sheetId="3" state="hidden" r:id="rId3"/>
    <sheet name="Versionsverlauf" sheetId="4" r:id="rId4"/>
  </sheets>
  <definedNames>
    <definedName name="_xlnm.Print_Area" localSheetId="0">Berechnung!$A$1:$E$40</definedName>
  </definedNames>
  <calcPr calcId="145621" fullPrecision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28" i="3"/>
  <c r="G27" i="3"/>
  <c r="G26" i="3"/>
  <c r="D14" i="3"/>
  <c r="E14" i="3"/>
  <c r="E15" i="3"/>
  <c r="E16" i="3"/>
  <c r="E19" i="3"/>
  <c r="E20" i="3"/>
  <c r="E21" i="3"/>
  <c r="E22" i="3"/>
  <c r="E23" i="3"/>
  <c r="E24" i="3"/>
  <c r="E26" i="3"/>
  <c r="F26" i="3"/>
  <c r="G25" i="3"/>
  <c r="G24" i="3"/>
  <c r="A24" i="3"/>
  <c r="A23" i="3"/>
  <c r="A22" i="3"/>
  <c r="A21" i="3"/>
  <c r="A20" i="3"/>
  <c r="E46" i="1"/>
  <c r="E49" i="1"/>
  <c r="E48" i="1"/>
  <c r="E47" i="1"/>
  <c r="F15" i="1"/>
  <c r="E14" i="1"/>
  <c r="E15" i="1"/>
  <c r="E22" i="1"/>
  <c r="E20" i="1"/>
  <c r="E21" i="1"/>
  <c r="E23" i="1"/>
  <c r="E24" i="1"/>
  <c r="E19" i="1"/>
  <c r="E26" i="1"/>
  <c r="F26" i="1"/>
  <c r="E29" i="1"/>
  <c r="E30" i="1"/>
  <c r="E31" i="1"/>
  <c r="E32" i="1"/>
  <c r="E33" i="1"/>
  <c r="E34" i="1"/>
  <c r="G40" i="1"/>
  <c r="G27" i="1"/>
  <c r="G25" i="1"/>
  <c r="G26" i="1"/>
  <c r="G28" i="1"/>
  <c r="G29" i="1"/>
  <c r="G24" i="1"/>
  <c r="G31" i="1"/>
  <c r="G34" i="1"/>
  <c r="G35" i="1"/>
  <c r="G36" i="1"/>
  <c r="G37" i="1"/>
  <c r="G38" i="1"/>
  <c r="G39" i="1"/>
  <c r="G41" i="1"/>
  <c r="E37" i="1"/>
  <c r="E38" i="1"/>
  <c r="E40" i="1"/>
  <c r="F40" i="1"/>
  <c r="A34" i="1"/>
  <c r="A33" i="1"/>
  <c r="A32" i="1"/>
  <c r="A31" i="1"/>
  <c r="A30" i="1"/>
  <c r="A24" i="1"/>
  <c r="A23" i="1"/>
  <c r="A22" i="1"/>
  <c r="A21" i="1"/>
  <c r="A20" i="1"/>
</calcChain>
</file>

<file path=xl/comments1.xml><?xml version="1.0" encoding="utf-8"?>
<comments xmlns="http://schemas.openxmlformats.org/spreadsheetml/2006/main">
  <authors>
    <author>TSSLLM</author>
    <author>Kanzlei</author>
  </authors>
  <commentList>
    <comment ref="A1" authorId="0">
      <text>
        <r>
          <rPr>
            <sz val="9"/>
            <color indexed="81"/>
            <rFont val="Segoe UI"/>
            <family val="2"/>
          </rPr>
          <t>Eintragungen nur in hellgrünen Feldern nötig</t>
        </r>
      </text>
    </comment>
    <comment ref="B7" authorId="0">
      <text>
        <r>
          <rPr>
            <sz val="9"/>
            <color indexed="81"/>
            <rFont val="Segoe UI"/>
            <family val="2"/>
          </rPr>
          <t xml:space="preserve">Name der unterhaltsberechtigten Personen. 
</t>
        </r>
        <r>
          <rPr>
            <b/>
            <u/>
            <sz val="9"/>
            <color indexed="81"/>
            <rFont val="Segoe UI"/>
            <family val="2"/>
          </rPr>
          <t>Zur Reihenfolge:</t>
        </r>
        <r>
          <rPr>
            <sz val="9"/>
            <color indexed="81"/>
            <rFont val="Segoe UI"/>
            <family val="2"/>
          </rPr>
          <t xml:space="preserve"> Die Reihenfolge richtet sich nach der höchsten prozentualen Berücksichtigung! Zum Beispiel: Zwei Unterhaltspflichten, eine wird mit 90%, die andere mit 80% berücksichtigt. Dann muss die Unterhaltspflicht, die mit 90% berücksichtigt wird an die erste Stelle! </t>
        </r>
      </text>
    </comment>
    <comment ref="E7" authorId="0">
      <text>
        <r>
          <rPr>
            <sz val="9"/>
            <color indexed="81"/>
            <rFont val="Arial"/>
            <family val="2"/>
          </rPr>
          <t xml:space="preserve">Nur Personen mit Werten &gt;0% eintragen! Volle Berücksichtigung = 100%. Angaben außerhalb des Bereichs </t>
        </r>
        <r>
          <rPr>
            <b/>
            <sz val="9"/>
            <color indexed="81"/>
            <rFont val="Arial"/>
            <family val="2"/>
          </rPr>
          <t>0 &lt; x ≤ 100</t>
        </r>
        <r>
          <rPr>
            <sz val="9"/>
            <color indexed="81"/>
            <rFont val="Arial"/>
            <family val="2"/>
          </rPr>
          <t xml:space="preserve"> sind </t>
        </r>
        <r>
          <rPr>
            <b/>
            <sz val="9"/>
            <color indexed="81"/>
            <rFont val="Arial"/>
            <family val="2"/>
          </rPr>
          <t>unzulässig</t>
        </r>
        <r>
          <rPr>
            <sz val="9"/>
            <color indexed="81"/>
            <rFont val="Arial"/>
            <family val="2"/>
          </rPr>
          <t xml:space="preserve"> und führen zu unrichtigen Ergebnissen. </t>
        </r>
        <r>
          <rPr>
            <b/>
            <u/>
            <sz val="9"/>
            <color indexed="81"/>
            <rFont val="Arial"/>
            <family val="2"/>
          </rPr>
          <t>OHNE</t>
        </r>
        <r>
          <rPr>
            <b/>
            <sz val="9"/>
            <color indexed="81"/>
            <rFont val="Arial"/>
            <family val="2"/>
          </rPr>
          <t xml:space="preserve"> ANGABE DES %-ZEICHENS!</t>
        </r>
      </text>
    </comment>
    <comment ref="A11" authorId="1">
      <text>
        <r>
          <rPr>
            <sz val="9"/>
            <color indexed="81"/>
            <rFont val="Tahoma"/>
            <family val="2"/>
          </rPr>
          <t>berücksichtigt werden können iRd. § 850c ZPO maximal 5 Unterhaltsberechtigte</t>
        </r>
      </text>
    </comment>
    <comment ref="E14" authorId="1">
      <text>
        <r>
          <rPr>
            <sz val="9"/>
            <color indexed="81"/>
            <rFont val="Arial"/>
            <family val="2"/>
          </rPr>
          <t xml:space="preserve">Dieser Wert ist nur &gt;0, wenn der Endbetrag der Tabelle (vertikale Begrenzung) überschritten wird, denn dieser Teil ist </t>
        </r>
        <r>
          <rPr>
            <u/>
            <sz val="9"/>
            <color indexed="81"/>
            <rFont val="Arial"/>
            <family val="2"/>
          </rPr>
          <t>vollständig</t>
        </r>
        <r>
          <rPr>
            <sz val="9"/>
            <color indexed="81"/>
            <rFont val="Arial"/>
            <family val="2"/>
          </rPr>
          <t xml:space="preserve"> pfändbar
</t>
        </r>
      </text>
    </comment>
    <comment ref="E37" authorId="1">
      <text>
        <r>
          <rPr>
            <sz val="9"/>
            <color indexed="81"/>
            <rFont val="Arial"/>
            <family val="2"/>
          </rPr>
          <t xml:space="preserve">ggf. gerundet
</t>
        </r>
      </text>
    </comment>
    <comment ref="E38" authorId="1">
      <text>
        <r>
          <rPr>
            <sz val="9"/>
            <color indexed="81"/>
            <rFont val="Arial"/>
            <family val="2"/>
          </rPr>
          <t>Betrag aus E14 (voll pfändbarer Anteil). Dieser entsteht, sobald der vertikale Grenzbetrag überschritten wird.</t>
        </r>
      </text>
    </comment>
    <comment ref="E40" authorId="1">
      <text>
        <r>
          <rPr>
            <sz val="9"/>
            <color indexed="81"/>
            <rFont val="Tahoma"/>
            <family val="2"/>
          </rPr>
          <t>ggf. gerundet</t>
        </r>
      </text>
    </comment>
  </commentList>
</comments>
</file>

<file path=xl/comments2.xml><?xml version="1.0" encoding="utf-8"?>
<comments xmlns="http://schemas.openxmlformats.org/spreadsheetml/2006/main">
  <authors>
    <author>TSSLLM</author>
    <author>Kanzlei</author>
  </authors>
  <commentList>
    <comment ref="A1" authorId="0">
      <text>
        <r>
          <rPr>
            <sz val="9"/>
            <color indexed="81"/>
            <rFont val="Segoe UI"/>
            <family val="2"/>
          </rPr>
          <t>Eintragungen nur in hellgrünen Feldern nötig</t>
        </r>
      </text>
    </comment>
    <comment ref="B7" authorId="0">
      <text>
        <r>
          <rPr>
            <sz val="9"/>
            <color indexed="81"/>
            <rFont val="Segoe UI"/>
            <family val="2"/>
          </rPr>
          <t>In Reihenfolge des Alters, Älteste an Position 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7" authorId="0">
      <text>
        <r>
          <rPr>
            <sz val="9"/>
            <color indexed="81"/>
            <rFont val="Segoe UI"/>
            <family val="2"/>
          </rPr>
          <t>Nur Personen mit Werten &gt;0% eintragen! Volle Berücksichtigung = 100%</t>
        </r>
      </text>
    </comment>
    <comment ref="A11" authorId="1">
      <text>
        <r>
          <rPr>
            <sz val="9"/>
            <color indexed="81"/>
            <rFont val="Tahoma"/>
            <family val="2"/>
          </rPr>
          <t>berücksichtigt werden können iRd. § 850c ZPO maximal 5 Unterhaltsberechtigte</t>
        </r>
      </text>
    </comment>
    <comment ref="E14" authorId="1">
      <text>
        <r>
          <rPr>
            <sz val="9"/>
            <color indexed="81"/>
            <rFont val="Arial"/>
            <family val="2"/>
          </rPr>
          <t xml:space="preserve">Dieser Wert ist nur &gt;0, wenn der Endbetrag der Tabelle (vertikale Begrenzung) überschritten wird, denn dieser Teil ist </t>
        </r>
        <r>
          <rPr>
            <u/>
            <sz val="9"/>
            <color indexed="81"/>
            <rFont val="Arial"/>
            <family val="2"/>
          </rPr>
          <t>vollständig</t>
        </r>
        <r>
          <rPr>
            <sz val="9"/>
            <color indexed="81"/>
            <rFont val="Arial"/>
            <family val="2"/>
          </rPr>
          <t xml:space="preserve"> pfändbar
</t>
        </r>
      </text>
    </comment>
  </commentList>
</comments>
</file>

<file path=xl/sharedStrings.xml><?xml version="1.0" encoding="utf-8"?>
<sst xmlns="http://schemas.openxmlformats.org/spreadsheetml/2006/main" count="69" uniqueCount="51">
  <si>
    <t>Grundfreibetrag gem. § 850c Abs. 1 Satz 1 ZPO</t>
  </si>
  <si>
    <t>Person</t>
  </si>
  <si>
    <t>%</t>
  </si>
  <si>
    <t>Nr.</t>
  </si>
  <si>
    <t xml:space="preserve">1. unterhaltsberechtigte Personen: </t>
  </si>
  <si>
    <t>2. Bereinigtes Nettoeinkommen</t>
  </si>
  <si>
    <t>voll pfändbarer Anteil?</t>
  </si>
  <si>
    <t>Berechnungsgrundlage</t>
  </si>
  <si>
    <t>Grundfreibetrag</t>
  </si>
  <si>
    <t>Freibetrag 1. UH-Pflicht  § 850c Abs. 1 S. 2 ZPO</t>
  </si>
  <si>
    <t>Freibetrag ab 2. UH-Pflicht  § 850c Abs. 1 S. 2 ZPO</t>
  </si>
  <si>
    <t>Zwischensumme (pfändbar)</t>
  </si>
  <si>
    <t>Grundfreibetrag (3/10)</t>
  </si>
  <si>
    <t>Abrundung (durch 10 € teilbare Zahl)</t>
  </si>
  <si>
    <t>zuzüglich voll pfändbarer Anteil</t>
  </si>
  <si>
    <t>Endbetrag: Pfändbar sind</t>
  </si>
  <si>
    <t>Kanzlei Grundmann</t>
  </si>
  <si>
    <t>www.schuldnerhilfe-direkt.de</t>
  </si>
  <si>
    <t>bei Änderung der Freibeträge</t>
  </si>
  <si>
    <t xml:space="preserve">(in der Regel zum 01.07. </t>
  </si>
  <si>
    <t>eines ungraden Jahres)</t>
  </si>
  <si>
    <t>Personen mit dem %-Anteil</t>
  </si>
  <si>
    <t>der jeweiligen</t>
  </si>
  <si>
    <t>Berücksichtigung</t>
  </si>
  <si>
    <t>&lt;- Einkommen hier eintragen!</t>
  </si>
  <si>
    <t>unterhaltsberechtigte</t>
  </si>
  <si>
    <t xml:space="preserve">  &lt;-  Eintragung</t>
  </si>
  <si>
    <t>&lt;- Änderungen dieser Felder</t>
  </si>
  <si>
    <r>
      <rPr>
        <sz val="10"/>
        <color theme="0"/>
        <rFont val="Wingdings"/>
        <charset val="2"/>
      </rPr>
      <t>â</t>
    </r>
    <r>
      <rPr>
        <sz val="10"/>
        <color theme="0"/>
        <rFont val="Arial"/>
        <family val="2"/>
      </rPr>
      <t xml:space="preserve"> AB HIER AUTOMATISCH!</t>
    </r>
  </si>
  <si>
    <t>Achtung! Diese Werte bitte nur bei Änderung der gesetzlichen Regelungen ändern. Diese Werte bilden die Grundlage für eine ordnungsgemäße Berechnung!</t>
  </si>
  <si>
    <t>3. ABZÜGLICH (STATISCH)</t>
  </si>
  <si>
    <t>Berechnung des pfändbaren Einkommens bei teilweiser Berücksichtigung von Unterhaltspflichten</t>
  </si>
  <si>
    <t>Endbetrag Tabelle (= vertikaler Grenzbetrag)</t>
  </si>
  <si>
    <t>4. ABZÜGLICH (VARIABEL)</t>
  </si>
  <si>
    <t>unterhaltsberechtigte Person(en)</t>
  </si>
  <si>
    <t>mit dem %-Anteil der jeweiligen</t>
  </si>
  <si>
    <t>(nur im Bereich 0 &lt; x ≤ 100)</t>
  </si>
  <si>
    <t>Zur Information: Aktuelle Konstanten (Änderbar unter "Gesetzliche Vorgaben")</t>
  </si>
  <si>
    <t>Version 1.2</t>
  </si>
  <si>
    <t>Aktuelle Pfändungswerte ("gesetzliche Vorgaben") ab 01.07.2019 eingefügt, Überprüfungslink geändert</t>
  </si>
  <si>
    <t>Überprüfen Sie aktuelle Werte:  https://www.schuldnerhilfe-direkt.de/aktuelle-pfaendungswerte/</t>
  </si>
  <si>
    <t>Version 1.1</t>
  </si>
  <si>
    <t>Änderung des Hinweises über Reihenfolge der Eintragung der Unterhaltsberechtigten (nach %-Höhe, nicht nach Geburtsdatum)</t>
  </si>
  <si>
    <r>
      <t xml:space="preserve">Berechnung des pfändbaren Einkommens bei teilweiser Berücksichtigung von Unterhaltspflichten </t>
    </r>
    <r>
      <rPr>
        <sz val="11"/>
        <color rgb="FFFF0000"/>
        <rFont val="Calibri"/>
        <family val="2"/>
        <scheme val="minor"/>
      </rPr>
      <t>V1.3</t>
    </r>
  </si>
  <si>
    <t>Version 1.3</t>
  </si>
  <si>
    <t>Aktuelle Pfändungswerte ("gesetzliche Vorgaben") ab 01.07.2021 eingefügt</t>
  </si>
  <si>
    <t>Grundfreibetrag gem. § 850c Abs. 1  ZPO</t>
  </si>
  <si>
    <t>Freibetrag 1. UH-Pflicht  § 850c Abs. 2 S. 1 ZPO</t>
  </si>
  <si>
    <t>Freibetrag ab 2. UH-Pflicht  § 850c Abs. 2 S. 2 ZPO</t>
  </si>
  <si>
    <t>Endbetrag Tabelle § 850c Abs. 3 Satz 3 ZPO</t>
  </si>
  <si>
    <t>1. unterhaltsberechtigte Personen: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</si>
</sst>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0000\ &quot;€&quot;"/>
    <numFmt numFmtId="166" formatCode="#,##0.000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theme="0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sz val="10"/>
      <color theme="9"/>
      <name val="Arial"/>
      <family val="2"/>
    </font>
    <font>
      <sz val="10"/>
      <color theme="0"/>
      <name val="Wingdings"/>
      <charset val="2"/>
    </font>
    <font>
      <sz val="9"/>
      <color indexed="81"/>
      <name val="Segoe UI"/>
      <family val="2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u/>
      <sz val="9"/>
      <color indexed="81"/>
      <name val="Arial"/>
      <family val="2"/>
    </font>
    <font>
      <sz val="14"/>
      <color theme="1"/>
      <name val="Calibri"/>
      <family val="2"/>
    </font>
    <font>
      <sz val="10"/>
      <color rgb="FFC00000"/>
      <name val="Arial"/>
      <family val="2"/>
    </font>
    <font>
      <b/>
      <sz val="9"/>
      <color indexed="81"/>
      <name val="Arial"/>
      <family val="2"/>
    </font>
    <font>
      <b/>
      <u/>
      <sz val="9"/>
      <color indexed="81"/>
      <name val="Arial"/>
      <family val="2"/>
    </font>
    <font>
      <b/>
      <sz val="11"/>
      <color theme="3"/>
      <name val="Calibri"/>
      <family val="2"/>
      <scheme val="minor"/>
    </font>
    <font>
      <b/>
      <u/>
      <sz val="9"/>
      <color indexed="81"/>
      <name val="Segoe UI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5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11" borderId="24" applyNumberFormat="0" applyFont="0" applyAlignment="0" applyProtection="0"/>
  </cellStyleXfs>
  <cellXfs count="88">
    <xf numFmtId="0" fontId="0" fillId="0" borderId="0" xfId="0"/>
    <xf numFmtId="164" fontId="0" fillId="0" borderId="0" xfId="0" applyNumberFormat="1"/>
    <xf numFmtId="164" fontId="1" fillId="3" borderId="2" xfId="2" applyNumberFormat="1" applyBorder="1" applyAlignment="1">
      <alignment horizontal="center"/>
    </xf>
    <xf numFmtId="0" fontId="2" fillId="8" borderId="0" xfId="8" applyAlignment="1">
      <alignment horizontal="left"/>
    </xf>
    <xf numFmtId="0" fontId="2" fillId="8" borderId="10" xfId="8" applyBorder="1" applyAlignment="1">
      <alignment horizontal="left"/>
    </xf>
    <xf numFmtId="0" fontId="0" fillId="0" borderId="0" xfId="0" applyProtection="1"/>
    <xf numFmtId="0" fontId="4" fillId="6" borderId="0" xfId="5" applyAlignment="1" applyProtection="1">
      <alignment horizontal="left"/>
    </xf>
    <xf numFmtId="0" fontId="0" fillId="3" borderId="3" xfId="2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64" fontId="0" fillId="0" borderId="0" xfId="0" applyNumberFormat="1" applyProtection="1"/>
    <xf numFmtId="164" fontId="2" fillId="4" borderId="13" xfId="3" applyNumberFormat="1" applyBorder="1" applyProtection="1">
      <protection locked="0"/>
    </xf>
    <xf numFmtId="164" fontId="1" fillId="5" borderId="7" xfId="4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5" fontId="2" fillId="0" borderId="0" xfId="0" applyNumberFormat="1" applyFont="1" applyProtection="1">
      <protection hidden="1"/>
    </xf>
    <xf numFmtId="166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1" fontId="1" fillId="5" borderId="8" xfId="4" applyNumberFormat="1" applyFont="1" applyFill="1" applyBorder="1" applyAlignment="1" applyProtection="1">
      <alignment horizontal="right" vertical="top"/>
      <protection locked="0"/>
    </xf>
    <xf numFmtId="1" fontId="1" fillId="5" borderId="7" xfId="4" applyNumberFormat="1" applyFont="1" applyFill="1" applyBorder="1" applyAlignment="1" applyProtection="1">
      <alignment horizontal="right" vertical="top"/>
      <protection locked="0"/>
    </xf>
    <xf numFmtId="0" fontId="2" fillId="8" borderId="0" xfId="8" applyAlignment="1" applyProtection="1">
      <alignment horizontal="left"/>
    </xf>
    <xf numFmtId="0" fontId="4" fillId="6" borderId="0" xfId="5" applyAlignment="1" applyProtection="1">
      <alignment horizontal="center"/>
    </xf>
    <xf numFmtId="0" fontId="5" fillId="0" borderId="0" xfId="6" applyProtection="1"/>
    <xf numFmtId="164" fontId="5" fillId="0" borderId="0" xfId="6" applyNumberFormat="1" applyProtection="1"/>
    <xf numFmtId="0" fontId="0" fillId="0" borderId="0" xfId="0" applyAlignment="1" applyProtection="1">
      <alignment horizontal="left"/>
    </xf>
    <xf numFmtId="164" fontId="4" fillId="6" borderId="0" xfId="5" applyNumberFormat="1" applyProtection="1"/>
    <xf numFmtId="0" fontId="4" fillId="6" borderId="0" xfId="5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10" fillId="0" borderId="0" xfId="0" applyFont="1" applyProtection="1"/>
    <xf numFmtId="0" fontId="9" fillId="0" borderId="0" xfId="0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8" fillId="9" borderId="0" xfId="9" applyFont="1" applyBorder="1" applyAlignment="1" applyProtection="1">
      <alignment horizontal="center"/>
    </xf>
    <xf numFmtId="1" fontId="0" fillId="5" borderId="8" xfId="4" applyNumberFormat="1" applyFont="1" applyFill="1" applyBorder="1" applyAlignment="1" applyProtection="1">
      <alignment horizontal="right" vertical="top"/>
      <protection locked="0"/>
    </xf>
    <xf numFmtId="0" fontId="2" fillId="7" borderId="0" xfId="7" applyAlignment="1" applyProtection="1">
      <alignment horizontal="right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49" fontId="2" fillId="7" borderId="0" xfId="7" applyNumberFormat="1" applyAlignment="1" applyProtection="1">
      <alignment horizontal="right"/>
    </xf>
    <xf numFmtId="0" fontId="0" fillId="0" borderId="20" xfId="0" applyBorder="1" applyAlignment="1" applyProtection="1">
      <alignment horizontal="center"/>
    </xf>
    <xf numFmtId="0" fontId="2" fillId="5" borderId="17" xfId="11" applyBorder="1" applyAlignment="1" applyProtection="1">
      <alignment horizontal="left"/>
      <protection locked="0"/>
    </xf>
    <xf numFmtId="0" fontId="2" fillId="5" borderId="18" xfId="11" applyBorder="1" applyAlignment="1" applyProtection="1">
      <alignment horizontal="left"/>
      <protection locked="0"/>
    </xf>
    <xf numFmtId="0" fontId="2" fillId="5" borderId="19" xfId="11" applyBorder="1" applyAlignment="1" applyProtection="1">
      <alignment horizontal="left"/>
      <protection locked="0"/>
    </xf>
    <xf numFmtId="0" fontId="2" fillId="5" borderId="11" xfId="11" applyBorder="1" applyAlignment="1" applyProtection="1">
      <alignment horizontal="left"/>
      <protection locked="0"/>
    </xf>
    <xf numFmtId="0" fontId="2" fillId="5" borderId="1" xfId="11" applyBorder="1" applyAlignment="1" applyProtection="1">
      <alignment horizontal="left"/>
      <protection locked="0"/>
    </xf>
    <xf numFmtId="0" fontId="2" fillId="5" borderId="12" xfId="1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2" fillId="8" borderId="0" xfId="8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  <protection locked="0" hidden="1"/>
    </xf>
    <xf numFmtId="0" fontId="15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18" fillId="0" borderId="0" xfId="0" applyFont="1" applyAlignment="1" applyProtection="1">
      <alignment horizontal="right"/>
    </xf>
    <xf numFmtId="0" fontId="17" fillId="0" borderId="0" xfId="0" applyFont="1" applyProtection="1"/>
    <xf numFmtId="164" fontId="10" fillId="0" borderId="0" xfId="0" applyNumberFormat="1" applyFont="1" applyProtection="1"/>
    <xf numFmtId="0" fontId="8" fillId="7" borderId="0" xfId="7" applyFont="1" applyAlignment="1" applyProtection="1">
      <alignment horizontal="center"/>
    </xf>
    <xf numFmtId="0" fontId="2" fillId="8" borderId="0" xfId="8" applyProtection="1"/>
    <xf numFmtId="164" fontId="2" fillId="8" borderId="0" xfId="8" applyNumberFormat="1" applyProtection="1"/>
    <xf numFmtId="0" fontId="14" fillId="0" borderId="0" xfId="0" applyFont="1" applyProtection="1">
      <protection hidden="1"/>
    </xf>
    <xf numFmtId="0" fontId="2" fillId="8" borderId="10" xfId="8" applyBorder="1" applyAlignment="1" applyProtection="1">
      <alignment horizontal="left"/>
      <protection locked="0"/>
    </xf>
    <xf numFmtId="164" fontId="1" fillId="3" borderId="2" xfId="2" applyNumberFormat="1" applyBorder="1" applyAlignment="1" applyProtection="1">
      <alignment horizontal="center"/>
    </xf>
    <xf numFmtId="0" fontId="21" fillId="11" borderId="24" xfId="12" applyFont="1" applyProtection="1">
      <protection locked="0"/>
    </xf>
    <xf numFmtId="0" fontId="0" fillId="0" borderId="0" xfId="0" applyProtection="1">
      <protection locked="0"/>
    </xf>
    <xf numFmtId="0" fontId="21" fillId="11" borderId="24" xfId="12" applyFont="1" applyProtection="1"/>
    <xf numFmtId="0" fontId="23" fillId="0" borderId="0" xfId="0" applyFont="1" applyProtection="1"/>
    <xf numFmtId="49" fontId="3" fillId="2" borderId="0" xfId="1" applyNumberFormat="1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5" borderId="14" xfId="1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3" borderId="4" xfId="2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0" xfId="0" applyFont="1" applyProtection="1">
      <protection hidden="1"/>
    </xf>
    <xf numFmtId="0" fontId="0" fillId="5" borderId="21" xfId="1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10" borderId="0" xfId="1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10" xfId="0" applyBorder="1" applyAlignment="1" applyProtection="1"/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14" xfId="1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13">
    <cellStyle name="40 % - Akzent4" xfId="2" builtinId="43"/>
    <cellStyle name="60 % - Akzent6" xfId="11" builtinId="52"/>
    <cellStyle name="Akzent1" xfId="7" builtinId="29"/>
    <cellStyle name="Akzent2" xfId="10" builtinId="33"/>
    <cellStyle name="Akzent3" xfId="9" builtinId="37"/>
    <cellStyle name="Akzent4" xfId="1" builtinId="41"/>
    <cellStyle name="Akzent5" xfId="3" builtinId="45"/>
    <cellStyle name="Akzent6" xfId="8" builtinId="49"/>
    <cellStyle name="Notiz" xfId="12" builtinId="10"/>
    <cellStyle name="Prozent" xfId="4" builtinId="5"/>
    <cellStyle name="Schlecht" xfId="5" builtinId="27"/>
    <cellStyle name="Standard" xfId="0" builtinId="0"/>
    <cellStyle name="Warnender Text" xfId="6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huldnerhilfe-direkt.de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schuldnerhilfe-direkt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K53"/>
  <sheetViews>
    <sheetView tabSelected="1" zoomScaleNormal="100" workbookViewId="0">
      <selection activeCell="E7" sqref="E7"/>
    </sheetView>
  </sheetViews>
  <sheetFormatPr baseColWidth="10" defaultRowHeight="15" x14ac:dyDescent="0.25"/>
  <cols>
    <col min="1" max="1" width="7.140625" customWidth="1"/>
    <col min="4" max="4" width="16.42578125" customWidth="1"/>
    <col min="5" max="5" width="18.140625" style="1" customWidth="1"/>
    <col min="6" max="6" width="29.140625" style="29" customWidth="1"/>
    <col min="7" max="7" width="29.42578125" style="13" customWidth="1"/>
    <col min="8" max="8" width="29.85546875" customWidth="1"/>
  </cols>
  <sheetData>
    <row r="1" spans="1:7" ht="15" customHeight="1" x14ac:dyDescent="0.25">
      <c r="A1" s="63" t="s">
        <v>43</v>
      </c>
      <c r="B1" s="64"/>
      <c r="C1" s="64"/>
      <c r="D1" s="64"/>
      <c r="E1" s="64"/>
      <c r="F1" s="34" t="s">
        <v>16</v>
      </c>
      <c r="G1" s="12"/>
    </row>
    <row r="2" spans="1:7" x14ac:dyDescent="0.25">
      <c r="A2" s="64"/>
      <c r="B2" s="64"/>
      <c r="C2" s="64"/>
      <c r="D2" s="64"/>
      <c r="E2" s="64"/>
      <c r="F2" s="37" t="s">
        <v>17</v>
      </c>
      <c r="G2" s="12"/>
    </row>
    <row r="3" spans="1:7" ht="15.75" customHeight="1" x14ac:dyDescent="0.25">
      <c r="A3" s="5"/>
      <c r="B3" s="5"/>
      <c r="C3" s="5"/>
      <c r="D3" s="5"/>
      <c r="E3" s="9"/>
      <c r="G3" s="35"/>
    </row>
    <row r="4" spans="1:7" x14ac:dyDescent="0.25">
      <c r="A4" s="5"/>
      <c r="B4" s="5"/>
      <c r="C4" s="5"/>
      <c r="D4" s="5"/>
      <c r="E4" s="9"/>
      <c r="G4" s="35"/>
    </row>
    <row r="5" spans="1:7" ht="15.75" thickBot="1" x14ac:dyDescent="0.3">
      <c r="A5" s="20" t="s">
        <v>50</v>
      </c>
      <c r="B5" s="20"/>
      <c r="C5" s="20"/>
      <c r="D5" s="20"/>
      <c r="E5" s="20"/>
      <c r="G5" s="35"/>
    </row>
    <row r="6" spans="1:7" x14ac:dyDescent="0.25">
      <c r="A6" s="7" t="s">
        <v>3</v>
      </c>
      <c r="B6" s="68" t="s">
        <v>1</v>
      </c>
      <c r="C6" s="69"/>
      <c r="D6" s="70"/>
      <c r="E6" s="58" t="s">
        <v>2</v>
      </c>
      <c r="G6" s="35"/>
    </row>
    <row r="7" spans="1:7" x14ac:dyDescent="0.25">
      <c r="A7" s="38">
        <v>1</v>
      </c>
      <c r="B7" s="65"/>
      <c r="C7" s="66"/>
      <c r="D7" s="67"/>
      <c r="E7" s="33"/>
      <c r="F7" s="28" t="s">
        <v>26</v>
      </c>
      <c r="G7" s="35"/>
    </row>
    <row r="8" spans="1:7" x14ac:dyDescent="0.25">
      <c r="A8" s="38">
        <v>2</v>
      </c>
      <c r="B8" s="65"/>
      <c r="C8" s="66"/>
      <c r="D8" s="67"/>
      <c r="E8" s="18"/>
      <c r="F8" s="28" t="s">
        <v>34</v>
      </c>
      <c r="G8" s="35"/>
    </row>
    <row r="9" spans="1:7" x14ac:dyDescent="0.25">
      <c r="A9" s="38">
        <v>3</v>
      </c>
      <c r="B9" s="65"/>
      <c r="C9" s="66"/>
      <c r="D9" s="67"/>
      <c r="E9" s="18"/>
      <c r="F9" s="28" t="s">
        <v>35</v>
      </c>
      <c r="G9" s="35"/>
    </row>
    <row r="10" spans="1:7" ht="16.5" customHeight="1" x14ac:dyDescent="0.25">
      <c r="A10" s="38">
        <v>4</v>
      </c>
      <c r="B10" s="65"/>
      <c r="C10" s="75"/>
      <c r="D10" s="76"/>
      <c r="E10" s="18"/>
      <c r="F10" s="28" t="s">
        <v>23</v>
      </c>
      <c r="G10" s="28"/>
    </row>
    <row r="11" spans="1:7" ht="15.75" thickBot="1" x14ac:dyDescent="0.3">
      <c r="A11" s="8">
        <v>5</v>
      </c>
      <c r="B11" s="72"/>
      <c r="C11" s="73"/>
      <c r="D11" s="74"/>
      <c r="E11" s="19"/>
      <c r="F11" s="50" t="s">
        <v>36</v>
      </c>
      <c r="G11" s="35"/>
    </row>
    <row r="12" spans="1:7" x14ac:dyDescent="0.25">
      <c r="G12" s="35"/>
    </row>
    <row r="13" spans="1:7" ht="15.75" thickBot="1" x14ac:dyDescent="0.3">
      <c r="A13" s="46" t="s">
        <v>5</v>
      </c>
      <c r="B13" s="46"/>
      <c r="C13" s="46"/>
      <c r="D13" s="57"/>
      <c r="E13" s="11">
        <v>0</v>
      </c>
      <c r="F13" s="30" t="s">
        <v>24</v>
      </c>
      <c r="G13" s="35"/>
    </row>
    <row r="14" spans="1:7" x14ac:dyDescent="0.25">
      <c r="A14" s="24" t="s">
        <v>6</v>
      </c>
      <c r="B14" s="24"/>
      <c r="C14" s="24"/>
      <c r="D14" s="5"/>
      <c r="E14" s="9">
        <f>IF(F15&lt;=0,0,F15)</f>
        <v>0</v>
      </c>
      <c r="F14" s="32" t="s">
        <v>28</v>
      </c>
      <c r="G14" s="35"/>
    </row>
    <row r="15" spans="1:7" x14ac:dyDescent="0.25">
      <c r="A15" s="24" t="s">
        <v>7</v>
      </c>
      <c r="B15" s="24"/>
      <c r="C15" s="24"/>
      <c r="D15" s="27"/>
      <c r="E15" s="9">
        <f>SUM(E13-E14)</f>
        <v>0</v>
      </c>
      <c r="F15" s="14">
        <f>E13-E49</f>
        <v>-3840.08</v>
      </c>
      <c r="G15" s="35"/>
    </row>
    <row r="16" spans="1:7" ht="18.75" x14ac:dyDescent="0.3">
      <c r="A16" s="24" t="s">
        <v>13</v>
      </c>
      <c r="B16" s="24"/>
      <c r="C16" s="24"/>
      <c r="D16" s="27"/>
      <c r="E16" s="9">
        <f>ROUNDDOWN(E15,-1)</f>
        <v>0</v>
      </c>
      <c r="F16" s="51"/>
      <c r="G16"/>
    </row>
    <row r="17" spans="1:11" x14ac:dyDescent="0.25">
      <c r="A17" s="5"/>
      <c r="B17" s="5"/>
      <c r="C17" s="5"/>
      <c r="D17" s="5"/>
      <c r="E17" s="9"/>
      <c r="G17"/>
    </row>
    <row r="18" spans="1:11" x14ac:dyDescent="0.25">
      <c r="A18" s="6" t="s">
        <v>30</v>
      </c>
      <c r="B18" s="26"/>
      <c r="C18" s="26"/>
      <c r="D18" s="26"/>
      <c r="E18" s="25"/>
      <c r="G18"/>
    </row>
    <row r="19" spans="1:11" x14ac:dyDescent="0.25">
      <c r="A19" s="24" t="s">
        <v>8</v>
      </c>
      <c r="B19" s="24"/>
      <c r="C19" s="24"/>
      <c r="D19" s="24"/>
      <c r="E19" s="9">
        <f>-E46</f>
        <v>-1252.6400000000001</v>
      </c>
      <c r="F19" s="36"/>
      <c r="G19"/>
    </row>
    <row r="20" spans="1:11" x14ac:dyDescent="0.25">
      <c r="A20" s="24" t="str">
        <f>"Freibetrag für 1. Unterhaltspflicht (" &amp; E47&amp;")" &amp; IF(E7&gt;0," zu "&amp; E7 &amp; " %","")</f>
        <v>Freibetrag für 1. Unterhaltspflicht (471,44)</v>
      </c>
      <c r="B20" s="24"/>
      <c r="C20" s="24"/>
      <c r="D20" s="24"/>
      <c r="E20" s="9">
        <f>-(E47/100)*E7</f>
        <v>0</v>
      </c>
      <c r="G20"/>
    </row>
    <row r="21" spans="1:11" x14ac:dyDescent="0.25">
      <c r="A21" s="24" t="str">
        <f>"Freibetrag für 2. Unterhaltspflicht (" &amp; E48&amp;")" &amp; IF(E8&gt;0," zu "&amp; E8 &amp; " %","")</f>
        <v>Freibetrag für 2. Unterhaltspflicht (262,65)</v>
      </c>
      <c r="B21" s="24"/>
      <c r="C21" s="24"/>
      <c r="D21" s="24"/>
      <c r="E21" s="9">
        <f>-(E48/100)*E8</f>
        <v>0</v>
      </c>
      <c r="G21"/>
    </row>
    <row r="22" spans="1:11" x14ac:dyDescent="0.25">
      <c r="A22" s="24" t="str">
        <f>"Freibetrag für 3. Unterhaltspflicht (" &amp; E48&amp;")" &amp; IF(E9&gt;0," zu "&amp; E9 &amp; " %","")</f>
        <v>Freibetrag für 3. Unterhaltspflicht (262,65)</v>
      </c>
      <c r="B22" s="24"/>
      <c r="C22" s="24"/>
      <c r="D22" s="24"/>
      <c r="E22" s="9">
        <f>-(E48/100)*E9</f>
        <v>0</v>
      </c>
      <c r="G22"/>
    </row>
    <row r="23" spans="1:11" x14ac:dyDescent="0.25">
      <c r="A23" s="24" t="str">
        <f>"Freibetrag für 4. Unterhaltspflicht (" &amp; E48&amp;")" &amp; IF(E10&gt;0," zu "&amp; E10 &amp; " %","")</f>
        <v>Freibetrag für 4. Unterhaltspflicht (262,65)</v>
      </c>
      <c r="B23" s="24"/>
      <c r="C23" s="24"/>
      <c r="D23" s="24"/>
      <c r="E23" s="9">
        <f>-(E48/100)*E10</f>
        <v>0</v>
      </c>
      <c r="G23" s="14"/>
      <c r="H23" s="1"/>
    </row>
    <row r="24" spans="1:11" x14ac:dyDescent="0.25">
      <c r="A24" s="24" t="str">
        <f>"Freibetrag für 5. Unterhaltspflicht (" &amp; E48&amp;")" &amp; IF(E11&gt;0," zu "&amp; E11 &amp; " %","")</f>
        <v>Freibetrag für 5. Unterhaltspflicht (262,65)</v>
      </c>
      <c r="B24" s="24"/>
      <c r="C24" s="24"/>
      <c r="D24" s="24"/>
      <c r="E24" s="9">
        <f>-(E48/100)*E11</f>
        <v>0</v>
      </c>
      <c r="G24" s="15">
        <f>E46</f>
        <v>1252.6400000000001</v>
      </c>
    </row>
    <row r="25" spans="1:11" x14ac:dyDescent="0.25">
      <c r="A25" s="5"/>
      <c r="B25" s="5"/>
      <c r="C25" s="5"/>
      <c r="D25" s="5"/>
      <c r="E25" s="9"/>
      <c r="G25" s="15">
        <f>(E47/100)*E7</f>
        <v>0</v>
      </c>
    </row>
    <row r="26" spans="1:11" x14ac:dyDescent="0.25">
      <c r="A26" s="22" t="s">
        <v>11</v>
      </c>
      <c r="B26" s="22"/>
      <c r="C26" s="22"/>
      <c r="D26" s="22"/>
      <c r="E26" s="23">
        <f>IF((E16 +(E19+E20+E21+E22+E23+E24))&gt;0,E16 +(E19+E20+E21+E22+E23+E24),)</f>
        <v>0</v>
      </c>
      <c r="F26" s="31" t="str">
        <f>IF(E26&gt;0,"= unpfändbar "&amp;TEXT(SUM(E19:E24)*-1,"0.000,00 €"), "vollständig unpfändbar")</f>
        <v>vollständig unpfändbar</v>
      </c>
      <c r="G26" s="16">
        <f>(E48/100)*E8</f>
        <v>0</v>
      </c>
      <c r="K26" s="1"/>
    </row>
    <row r="27" spans="1:11" x14ac:dyDescent="0.25">
      <c r="A27" s="5"/>
      <c r="B27" s="5"/>
      <c r="C27" s="5"/>
      <c r="D27" s="5"/>
      <c r="E27" s="9"/>
      <c r="G27" s="16">
        <f>(E48/100)*E9</f>
        <v>0</v>
      </c>
    </row>
    <row r="28" spans="1:11" x14ac:dyDescent="0.25">
      <c r="A28" s="6" t="s">
        <v>33</v>
      </c>
      <c r="B28" s="21"/>
      <c r="C28" s="21"/>
      <c r="D28" s="21"/>
      <c r="E28" s="25"/>
      <c r="G28" s="16">
        <f>(E48/100)*E10</f>
        <v>0</v>
      </c>
    </row>
    <row r="29" spans="1:11" x14ac:dyDescent="0.25">
      <c r="A29" s="24" t="s">
        <v>12</v>
      </c>
      <c r="B29" s="24"/>
      <c r="C29" s="24"/>
      <c r="D29" s="24"/>
      <c r="E29" s="9">
        <f>((E26*3/10)*-1)</f>
        <v>0</v>
      </c>
      <c r="G29" s="16">
        <f>(E48/100)*E11</f>
        <v>0</v>
      </c>
    </row>
    <row r="30" spans="1:11" x14ac:dyDescent="0.25">
      <c r="A30" s="24" t="str">
        <f>"Freibetrag für 1. Unterhaltspflicht (2/10)" &amp; IF(E7&gt;0," zu "&amp; E7 &amp; " %","")</f>
        <v>Freibetrag für 1. Unterhaltspflicht (2/10)</v>
      </c>
      <c r="B30" s="24"/>
      <c r="C30" s="24"/>
      <c r="D30" s="24"/>
      <c r="E30" s="9">
        <f>(((E26*-2/10)/100)*E7)</f>
        <v>0</v>
      </c>
      <c r="G30" s="17"/>
    </row>
    <row r="31" spans="1:11" x14ac:dyDescent="0.25">
      <c r="A31" s="24" t="str">
        <f>"Freibetrag für 2. Unterhaltspflicht (1/10)" &amp; IF(E8&gt;0," zu "&amp; E8 &amp; " %","")</f>
        <v>Freibetrag für 2. Unterhaltspflicht (1/10)</v>
      </c>
      <c r="B31" s="24"/>
      <c r="C31" s="24"/>
      <c r="D31" s="24"/>
      <c r="E31" s="9">
        <f>(((E26/10)*-1)/100)*E8</f>
        <v>0</v>
      </c>
      <c r="G31" s="16">
        <f>IF(E16 -(G24+G25+G26+G27+G28+G29)&gt;0,E16 -(G24+G25+G26+G27+G28+G29),)</f>
        <v>0</v>
      </c>
    </row>
    <row r="32" spans="1:11" x14ac:dyDescent="0.25">
      <c r="A32" s="24" t="str">
        <f>"Freibetrag für 3. Unterhaltspflicht (1/10)" &amp; IF(E9&gt;0," zu "&amp; E9 &amp; " %","")</f>
        <v>Freibetrag für 3. Unterhaltspflicht (1/10)</v>
      </c>
      <c r="B32" s="24"/>
      <c r="C32" s="24"/>
      <c r="D32" s="24"/>
      <c r="E32" s="9">
        <f>(((E26/10)*-1)/100)*E9</f>
        <v>0</v>
      </c>
      <c r="F32" s="52"/>
      <c r="G32" s="14"/>
    </row>
    <row r="33" spans="1:7" x14ac:dyDescent="0.25">
      <c r="A33" s="24" t="str">
        <f>"Freibetrag für 4. Unterhaltspflicht (1/10)" &amp; IF(E10&gt;0," zu "&amp; E10 &amp; " %","")</f>
        <v>Freibetrag für 4. Unterhaltspflicht (1/10)</v>
      </c>
      <c r="B33" s="24"/>
      <c r="C33" s="24"/>
      <c r="D33" s="24"/>
      <c r="E33" s="9">
        <f>(((E26/10)*-1)/100)*E10</f>
        <v>0</v>
      </c>
      <c r="G33" s="14"/>
    </row>
    <row r="34" spans="1:7" x14ac:dyDescent="0.25">
      <c r="A34" s="24" t="str">
        <f>"Freibetrag für 5. Unterhaltspflicht (1/10)" &amp; IF(E11&gt;0," zu "&amp; E11 &amp; " %","")</f>
        <v>Freibetrag für 5. Unterhaltspflicht (1/10)</v>
      </c>
      <c r="B34" s="24"/>
      <c r="C34" s="24"/>
      <c r="D34" s="24"/>
      <c r="E34" s="9">
        <f>(((E26/10)*-1)/100)*E11</f>
        <v>0</v>
      </c>
      <c r="G34" s="16">
        <f>G31*3/10</f>
        <v>0</v>
      </c>
    </row>
    <row r="35" spans="1:7" x14ac:dyDescent="0.25">
      <c r="A35" s="5"/>
      <c r="B35" s="5"/>
      <c r="C35" s="5"/>
      <c r="D35" s="5"/>
      <c r="E35" s="9"/>
      <c r="G35" s="16">
        <f>(((G31*2/10)/100)*E7)</f>
        <v>0</v>
      </c>
    </row>
    <row r="36" spans="1:7" x14ac:dyDescent="0.25">
      <c r="A36" s="5"/>
      <c r="B36" s="5"/>
      <c r="C36" s="5"/>
      <c r="D36" s="5"/>
      <c r="E36" s="9"/>
      <c r="G36" s="16">
        <f>(((G31/10)*1)/100)*E8</f>
        <v>0</v>
      </c>
    </row>
    <row r="37" spans="1:7" x14ac:dyDescent="0.25">
      <c r="A37" s="22" t="s">
        <v>11</v>
      </c>
      <c r="B37" s="22"/>
      <c r="C37" s="22"/>
      <c r="D37" s="22"/>
      <c r="E37" s="23">
        <f>IF(G40&lt;&gt;G41,G41,G40)</f>
        <v>0</v>
      </c>
      <c r="G37" s="16">
        <f>(((G31/10)*1)/100)*E9</f>
        <v>0</v>
      </c>
    </row>
    <row r="38" spans="1:7" x14ac:dyDescent="0.25">
      <c r="A38" s="5" t="s">
        <v>14</v>
      </c>
      <c r="B38" s="5"/>
      <c r="C38" s="5"/>
      <c r="D38" s="5"/>
      <c r="E38" s="9">
        <f>IF(F15&lt;=0,0,F15)</f>
        <v>0</v>
      </c>
      <c r="G38" s="16">
        <f>((G31/10)/100)*E10</f>
        <v>0</v>
      </c>
    </row>
    <row r="39" spans="1:7" x14ac:dyDescent="0.25">
      <c r="A39" s="5"/>
      <c r="B39" s="5"/>
      <c r="C39" s="5"/>
      <c r="D39" s="5"/>
      <c r="E39" s="9"/>
      <c r="G39" s="16">
        <f>((G31/10)/100)*E11</f>
        <v>0</v>
      </c>
    </row>
    <row r="40" spans="1:7" x14ac:dyDescent="0.25">
      <c r="A40" s="20" t="s">
        <v>15</v>
      </c>
      <c r="B40" s="54"/>
      <c r="C40" s="54"/>
      <c r="D40" s="54"/>
      <c r="E40" s="55">
        <f>E37+E38</f>
        <v>0</v>
      </c>
      <c r="F40" s="53" t="str">
        <f>IF(E40&gt;0,"unpfändbar "&amp;TEXT(E13-E40,",00 €"), "vollständig unpfändbar")</f>
        <v>vollständig unpfändbar</v>
      </c>
      <c r="G40" s="17">
        <f>E26+(E29+E30+E31+E32+E33+E34)</f>
        <v>0</v>
      </c>
    </row>
    <row r="41" spans="1:7" x14ac:dyDescent="0.25">
      <c r="A41" s="5"/>
      <c r="B41" s="5"/>
      <c r="C41" s="5"/>
      <c r="D41" s="5"/>
      <c r="E41" s="9"/>
      <c r="F41" s="45"/>
      <c r="G41" s="17">
        <f>G31-(G34+G35+G36+G37+G38+G39)</f>
        <v>0</v>
      </c>
    </row>
    <row r="42" spans="1:7" x14ac:dyDescent="0.25">
      <c r="A42" s="5"/>
      <c r="B42" s="5"/>
      <c r="C42" s="5"/>
      <c r="D42" s="5"/>
      <c r="E42" s="9"/>
      <c r="F42" s="45"/>
      <c r="G42" s="14"/>
    </row>
    <row r="43" spans="1:7" x14ac:dyDescent="0.25">
      <c r="A43" s="5"/>
      <c r="B43" s="5"/>
      <c r="C43" s="5"/>
      <c r="D43" s="5"/>
      <c r="E43" s="9"/>
      <c r="F43" s="45"/>
      <c r="G43" s="14"/>
    </row>
    <row r="44" spans="1:7" x14ac:dyDescent="0.25">
      <c r="A44" s="56" t="s">
        <v>37</v>
      </c>
      <c r="B44" s="56"/>
      <c r="C44" s="56"/>
      <c r="D44" s="56"/>
      <c r="E44" s="56"/>
      <c r="F44" s="47"/>
      <c r="G44" s="14"/>
    </row>
    <row r="45" spans="1:7" x14ac:dyDescent="0.25">
      <c r="A45" s="56"/>
      <c r="B45" s="56"/>
      <c r="C45" s="56"/>
      <c r="D45" s="56"/>
      <c r="E45" s="56"/>
      <c r="F45" s="47"/>
      <c r="G45" s="14"/>
    </row>
    <row r="46" spans="1:7" x14ac:dyDescent="0.25">
      <c r="A46" s="71" t="s">
        <v>0</v>
      </c>
      <c r="B46" s="71"/>
      <c r="C46" s="71"/>
      <c r="D46" s="71"/>
      <c r="E46" s="56">
        <f>'Gesetzliche Vorgaben'!$E$1</f>
        <v>1252.6400000000001</v>
      </c>
      <c r="F46" s="47"/>
    </row>
    <row r="47" spans="1:7" x14ac:dyDescent="0.25">
      <c r="A47" s="56" t="s">
        <v>9</v>
      </c>
      <c r="B47" s="56"/>
      <c r="C47" s="56"/>
      <c r="D47" s="56"/>
      <c r="E47" s="56">
        <f>'Gesetzliche Vorgaben'!$E$2</f>
        <v>471.44</v>
      </c>
      <c r="F47" s="48"/>
    </row>
    <row r="48" spans="1:7" s="13" customFormat="1" x14ac:dyDescent="0.25">
      <c r="A48" s="56" t="s">
        <v>10</v>
      </c>
      <c r="B48" s="56"/>
      <c r="C48" s="56"/>
      <c r="D48" s="56"/>
      <c r="E48" s="56">
        <f>'Gesetzliche Vorgaben'!$E$3</f>
        <v>262.64999999999998</v>
      </c>
      <c r="F48" s="48"/>
    </row>
    <row r="49" spans="1:6" s="13" customFormat="1" x14ac:dyDescent="0.25">
      <c r="A49" s="56" t="s">
        <v>32</v>
      </c>
      <c r="B49" s="56"/>
      <c r="C49" s="56"/>
      <c r="D49" s="56"/>
      <c r="E49" s="56">
        <f>'Gesetzliche Vorgaben'!$E$4</f>
        <v>3840.08</v>
      </c>
      <c r="F49" s="48"/>
    </row>
    <row r="50" spans="1:6" s="13" customFormat="1" x14ac:dyDescent="0.25">
      <c r="A50" s="35"/>
      <c r="B50" s="35"/>
      <c r="C50" s="35"/>
      <c r="D50" s="35"/>
      <c r="E50" s="35"/>
      <c r="F50" s="49"/>
    </row>
    <row r="51" spans="1:6" s="13" customFormat="1" x14ac:dyDescent="0.25">
      <c r="A51" s="49"/>
      <c r="B51" s="49"/>
      <c r="C51" s="49"/>
      <c r="D51" s="49"/>
      <c r="E51" s="49"/>
      <c r="F51" s="49"/>
    </row>
    <row r="52" spans="1:6" s="13" customFormat="1" x14ac:dyDescent="0.25"/>
    <row r="53" spans="1:6" s="13" customFormat="1" x14ac:dyDescent="0.25"/>
  </sheetData>
  <sheetProtection password="E14B" sheet="1" objects="1" scenarios="1" selectLockedCells="1"/>
  <mergeCells count="8">
    <mergeCell ref="A1:E2"/>
    <mergeCell ref="B7:D7"/>
    <mergeCell ref="B6:D6"/>
    <mergeCell ref="A46:D46"/>
    <mergeCell ref="B8:D8"/>
    <mergeCell ref="B9:D9"/>
    <mergeCell ref="B11:D11"/>
    <mergeCell ref="B10:D10"/>
  </mergeCells>
  <hyperlinks>
    <hyperlink ref="F2" r:id="rId1"/>
  </hyperlinks>
  <printOptions horizontalCentered="1"/>
  <pageMargins left="0.98425196850393704" right="0.98425196850393704" top="0.98425196850393704" bottom="0.98425196850393704" header="0.51181102362204722" footer="0.51181102362204722"/>
  <pageSetup paperSize="9" orientation="portrait" blackAndWhite="1" horizontalDpi="1200" verticalDpi="1200" r:id="rId2"/>
  <headerFooter>
    <oddFooter>&amp;CFreibetragsberechnung, schuldnerhilfe-direkt.de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</sheetPr>
  <dimension ref="A1:F10"/>
  <sheetViews>
    <sheetView workbookViewId="0">
      <selection activeCell="A6" sqref="A6:F6"/>
    </sheetView>
  </sheetViews>
  <sheetFormatPr baseColWidth="10" defaultRowHeight="15" x14ac:dyDescent="0.25"/>
  <cols>
    <col min="6" max="6" width="35.5703125" customWidth="1"/>
  </cols>
  <sheetData>
    <row r="1" spans="1:6" x14ac:dyDescent="0.25">
      <c r="A1" s="80" t="s">
        <v>46</v>
      </c>
      <c r="B1" s="80"/>
      <c r="C1" s="80"/>
      <c r="D1" s="80"/>
      <c r="E1" s="10">
        <v>1252.6400000000001</v>
      </c>
      <c r="F1" s="28" t="s">
        <v>27</v>
      </c>
    </row>
    <row r="2" spans="1:6" x14ac:dyDescent="0.25">
      <c r="A2" s="80" t="s">
        <v>47</v>
      </c>
      <c r="B2" s="80"/>
      <c r="C2" s="80"/>
      <c r="D2" s="80"/>
      <c r="E2" s="10">
        <v>471.44</v>
      </c>
      <c r="F2" s="28" t="s">
        <v>18</v>
      </c>
    </row>
    <row r="3" spans="1:6" x14ac:dyDescent="0.25">
      <c r="A3" s="80" t="s">
        <v>48</v>
      </c>
      <c r="B3" s="80"/>
      <c r="C3" s="80"/>
      <c r="D3" s="81"/>
      <c r="E3" s="10">
        <v>262.64999999999998</v>
      </c>
      <c r="F3" s="28" t="s">
        <v>19</v>
      </c>
    </row>
    <row r="4" spans="1:6" x14ac:dyDescent="0.25">
      <c r="A4" s="80" t="s">
        <v>49</v>
      </c>
      <c r="B4" s="80"/>
      <c r="C4" s="80"/>
      <c r="D4" s="80"/>
      <c r="E4" s="10">
        <v>3840.08</v>
      </c>
      <c r="F4" s="28" t="s">
        <v>20</v>
      </c>
    </row>
    <row r="6" spans="1:6" x14ac:dyDescent="0.25">
      <c r="A6" s="79" t="s">
        <v>40</v>
      </c>
      <c r="B6" s="79"/>
      <c r="C6" s="79"/>
      <c r="D6" s="79"/>
      <c r="E6" s="79"/>
      <c r="F6" s="79"/>
    </row>
    <row r="8" spans="1:6" x14ac:dyDescent="0.25">
      <c r="A8" s="77" t="s">
        <v>29</v>
      </c>
      <c r="B8" s="78"/>
      <c r="C8" s="78"/>
      <c r="D8" s="78"/>
      <c r="E8" s="78"/>
      <c r="F8" s="78"/>
    </row>
    <row r="9" spans="1:6" x14ac:dyDescent="0.25">
      <c r="A9" s="78"/>
      <c r="B9" s="78"/>
      <c r="C9" s="78"/>
      <c r="D9" s="78"/>
      <c r="E9" s="78"/>
      <c r="F9" s="78"/>
    </row>
    <row r="10" spans="1:6" x14ac:dyDescent="0.25">
      <c r="A10" s="78"/>
      <c r="B10" s="78"/>
      <c r="C10" s="78"/>
      <c r="D10" s="78"/>
      <c r="E10" s="78"/>
      <c r="F10" s="78"/>
    </row>
  </sheetData>
  <sheetProtection password="E14B" sheet="1" objects="1" scenarios="1" selectLockedCells="1"/>
  <mergeCells count="6">
    <mergeCell ref="A8:F10"/>
    <mergeCell ref="A6:F6"/>
    <mergeCell ref="A1:D1"/>
    <mergeCell ref="A4:D4"/>
    <mergeCell ref="A2:D2"/>
    <mergeCell ref="A3:D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H28"/>
  <sheetViews>
    <sheetView topLeftCell="A2" workbookViewId="0">
      <selection activeCell="D8" sqref="D8"/>
    </sheetView>
  </sheetViews>
  <sheetFormatPr baseColWidth="10" defaultRowHeight="15" x14ac:dyDescent="0.25"/>
  <sheetData>
    <row r="1" spans="1:7" ht="15" customHeight="1" x14ac:dyDescent="0.25">
      <c r="A1" s="63" t="s">
        <v>31</v>
      </c>
      <c r="B1" s="82"/>
      <c r="C1" s="82"/>
      <c r="D1" s="82"/>
      <c r="E1" s="82"/>
      <c r="F1" s="34" t="s">
        <v>16</v>
      </c>
      <c r="G1" s="12"/>
    </row>
    <row r="2" spans="1:7" x14ac:dyDescent="0.25">
      <c r="A2" s="82"/>
      <c r="B2" s="82"/>
      <c r="C2" s="82"/>
      <c r="D2" s="82"/>
      <c r="E2" s="82"/>
      <c r="F2" s="37" t="s">
        <v>17</v>
      </c>
      <c r="G2" s="12"/>
    </row>
    <row r="3" spans="1:7" x14ac:dyDescent="0.25">
      <c r="E3" s="1"/>
      <c r="F3" s="29"/>
      <c r="G3" s="35"/>
    </row>
    <row r="4" spans="1:7" x14ac:dyDescent="0.25">
      <c r="A4" s="5"/>
      <c r="B4" s="5"/>
      <c r="C4" s="5"/>
      <c r="D4" s="5"/>
      <c r="E4" s="1"/>
      <c r="F4" s="29"/>
      <c r="G4" s="35"/>
    </row>
    <row r="5" spans="1:7" ht="15.75" thickBot="1" x14ac:dyDescent="0.3">
      <c r="A5" s="20" t="s">
        <v>4</v>
      </c>
      <c r="B5" s="20"/>
      <c r="C5" s="20"/>
      <c r="D5" s="20"/>
      <c r="E5" s="3"/>
      <c r="F5" s="29"/>
      <c r="G5" s="35"/>
    </row>
    <row r="6" spans="1:7" x14ac:dyDescent="0.25">
      <c r="A6" s="7" t="s">
        <v>3</v>
      </c>
      <c r="B6" s="68" t="s">
        <v>1</v>
      </c>
      <c r="C6" s="83"/>
      <c r="D6" s="84"/>
      <c r="E6" s="2" t="s">
        <v>2</v>
      </c>
      <c r="F6" s="29"/>
      <c r="G6" s="35"/>
    </row>
    <row r="7" spans="1:7" x14ac:dyDescent="0.25">
      <c r="A7" s="38">
        <v>1</v>
      </c>
      <c r="B7" s="85"/>
      <c r="C7" s="86"/>
      <c r="D7" s="87"/>
      <c r="E7" s="33">
        <v>100</v>
      </c>
      <c r="F7" s="28" t="s">
        <v>26</v>
      </c>
      <c r="G7" s="35"/>
    </row>
    <row r="8" spans="1:7" x14ac:dyDescent="0.25">
      <c r="A8" s="38">
        <v>2</v>
      </c>
      <c r="B8" s="39"/>
      <c r="C8" s="40"/>
      <c r="D8" s="41"/>
      <c r="E8" s="18">
        <v>100</v>
      </c>
      <c r="F8" s="28" t="s">
        <v>25</v>
      </c>
      <c r="G8" s="35"/>
    </row>
    <row r="9" spans="1:7" x14ac:dyDescent="0.25">
      <c r="A9" s="38">
        <v>3</v>
      </c>
      <c r="B9" s="39"/>
      <c r="C9" s="40"/>
      <c r="D9" s="41"/>
      <c r="E9" s="18">
        <v>100</v>
      </c>
      <c r="F9" s="28" t="s">
        <v>21</v>
      </c>
      <c r="G9" s="35"/>
    </row>
    <row r="10" spans="1:7" x14ac:dyDescent="0.25">
      <c r="A10" s="38">
        <v>4</v>
      </c>
      <c r="B10" s="39"/>
      <c r="C10" s="40"/>
      <c r="D10" s="41"/>
      <c r="E10" s="18">
        <v>100</v>
      </c>
      <c r="F10" s="28" t="s">
        <v>22</v>
      </c>
      <c r="G10" s="35"/>
    </row>
    <row r="11" spans="1:7" ht="15.75" thickBot="1" x14ac:dyDescent="0.3">
      <c r="A11" s="8">
        <v>5</v>
      </c>
      <c r="B11" s="42"/>
      <c r="C11" s="43"/>
      <c r="D11" s="44"/>
      <c r="E11" s="19">
        <v>100</v>
      </c>
      <c r="F11" s="28" t="s">
        <v>23</v>
      </c>
      <c r="G11" s="35"/>
    </row>
    <row r="12" spans="1:7" x14ac:dyDescent="0.25">
      <c r="E12" s="1"/>
      <c r="F12" s="29"/>
      <c r="G12" s="35"/>
    </row>
    <row r="13" spans="1:7" ht="15.75" thickBot="1" x14ac:dyDescent="0.3">
      <c r="A13" s="3" t="s">
        <v>5</v>
      </c>
      <c r="B13" s="3"/>
      <c r="C13" s="3"/>
      <c r="D13" s="4"/>
      <c r="E13" s="11">
        <v>5000</v>
      </c>
      <c r="F13" s="30" t="s">
        <v>24</v>
      </c>
      <c r="G13" s="35"/>
    </row>
    <row r="14" spans="1:7" x14ac:dyDescent="0.25">
      <c r="A14" s="24" t="s">
        <v>6</v>
      </c>
      <c r="B14" s="24"/>
      <c r="C14" s="24"/>
      <c r="D14" s="14">
        <f>E13-E49</f>
        <v>5000</v>
      </c>
      <c r="E14" s="9">
        <f>IF(D14&lt;=0,0,D14)</f>
        <v>5000</v>
      </c>
      <c r="F14" s="32" t="s">
        <v>28</v>
      </c>
      <c r="G14" s="35"/>
    </row>
    <row r="15" spans="1:7" x14ac:dyDescent="0.25">
      <c r="A15" s="24" t="s">
        <v>7</v>
      </c>
      <c r="B15" s="24"/>
      <c r="C15" s="24"/>
      <c r="D15" s="27"/>
      <c r="E15" s="9">
        <f>SUM(E13-E14)</f>
        <v>0</v>
      </c>
      <c r="F15" s="29"/>
      <c r="G15" s="35"/>
    </row>
    <row r="16" spans="1:7" x14ac:dyDescent="0.25">
      <c r="A16" s="24" t="s">
        <v>13</v>
      </c>
      <c r="B16" s="24"/>
      <c r="C16" s="24"/>
      <c r="D16" s="27"/>
      <c r="E16" s="9">
        <f>ROUNDDOWN(E15,-1)</f>
        <v>0</v>
      </c>
      <c r="F16" s="29"/>
    </row>
    <row r="17" spans="1:8" x14ac:dyDescent="0.25">
      <c r="A17" s="5"/>
      <c r="B17" s="5"/>
      <c r="C17" s="5"/>
      <c r="D17" s="5"/>
      <c r="E17" s="9"/>
      <c r="F17" s="29"/>
    </row>
    <row r="18" spans="1:8" x14ac:dyDescent="0.25">
      <c r="A18" s="6" t="s">
        <v>30</v>
      </c>
      <c r="B18" s="26"/>
      <c r="C18" s="26"/>
      <c r="D18" s="26"/>
      <c r="E18" s="25"/>
      <c r="F18" s="29"/>
    </row>
    <row r="19" spans="1:8" x14ac:dyDescent="0.25">
      <c r="A19" s="24" t="s">
        <v>8</v>
      </c>
      <c r="B19" s="24"/>
      <c r="C19" s="24"/>
      <c r="D19" s="24"/>
      <c r="E19" s="9">
        <f>-E46</f>
        <v>0</v>
      </c>
      <c r="F19" s="36"/>
    </row>
    <row r="20" spans="1:8" x14ac:dyDescent="0.25">
      <c r="A20" s="24" t="str">
        <f>"Freibetrag für 1. Unterhaltspflicht (" &amp; E47&amp;")" &amp; IF(E7&gt;0," zu "&amp; E7 &amp; " %","")</f>
        <v>Freibetrag für 1. Unterhaltspflicht () zu 100 %</v>
      </c>
      <c r="B20" s="24"/>
      <c r="C20" s="24"/>
      <c r="D20" s="24"/>
      <c r="E20" s="9">
        <f>-(E47/100)*E7</f>
        <v>0</v>
      </c>
      <c r="F20" s="29"/>
    </row>
    <row r="21" spans="1:8" x14ac:dyDescent="0.25">
      <c r="A21" s="24" t="str">
        <f>"Freibetrag für 2. Unterhaltspflicht (" &amp; E48&amp;")" &amp; IF(E8&gt;0," zu "&amp; E8 &amp; " %","")</f>
        <v>Freibetrag für 2. Unterhaltspflicht () zu 100 %</v>
      </c>
      <c r="B21" s="24"/>
      <c r="C21" s="24"/>
      <c r="D21" s="24"/>
      <c r="E21" s="9">
        <f>-(E48/100)*E8</f>
        <v>0</v>
      </c>
      <c r="F21" s="29"/>
    </row>
    <row r="22" spans="1:8" x14ac:dyDescent="0.25">
      <c r="A22" s="24" t="str">
        <f>"Freibetrag für 3. Unterhaltspflicht (" &amp; E48&amp;")" &amp; IF(E9&gt;0," zu "&amp; E9 &amp; " %","")</f>
        <v>Freibetrag für 3. Unterhaltspflicht () zu 100 %</v>
      </c>
      <c r="B22" s="24"/>
      <c r="C22" s="24"/>
      <c r="D22" s="24"/>
      <c r="E22" s="9">
        <f>-(E48/100)*E9</f>
        <v>0</v>
      </c>
      <c r="F22" s="29"/>
    </row>
    <row r="23" spans="1:8" x14ac:dyDescent="0.25">
      <c r="A23" s="24" t="str">
        <f>"Freibetrag für 4. Unterhaltspflicht (" &amp; E48&amp;")" &amp; IF(E10&gt;0," zu "&amp; E10 &amp; " %","")</f>
        <v>Freibetrag für 4. Unterhaltspflicht () zu 100 %</v>
      </c>
      <c r="B23" s="24"/>
      <c r="C23" s="24"/>
      <c r="D23" s="24"/>
      <c r="E23" s="9">
        <f>-(E48/100)*E10</f>
        <v>0</v>
      </c>
      <c r="F23" s="29"/>
      <c r="G23" s="14"/>
      <c r="H23" s="1"/>
    </row>
    <row r="24" spans="1:8" x14ac:dyDescent="0.25">
      <c r="A24" s="24" t="str">
        <f>"Freibetrag für 5. Unterhaltspflicht (" &amp; E48&amp;")" &amp; IF(E11&gt;0," zu "&amp; E11 &amp; " %","")</f>
        <v>Freibetrag für 5. Unterhaltspflicht () zu 100 %</v>
      </c>
      <c r="B24" s="24"/>
      <c r="C24" s="24"/>
      <c r="D24" s="24"/>
      <c r="E24" s="9">
        <f>-(E48/100)*E11</f>
        <v>0</v>
      </c>
      <c r="F24" s="29"/>
      <c r="G24" s="15">
        <f>E46</f>
        <v>0</v>
      </c>
    </row>
    <row r="25" spans="1:8" x14ac:dyDescent="0.25">
      <c r="A25" s="5"/>
      <c r="B25" s="5"/>
      <c r="C25" s="5"/>
      <c r="D25" s="5"/>
      <c r="E25" s="9"/>
      <c r="F25" s="29"/>
      <c r="G25" s="15">
        <f>(E47/100)*E7</f>
        <v>0</v>
      </c>
    </row>
    <row r="26" spans="1:8" x14ac:dyDescent="0.25">
      <c r="A26" s="22" t="s">
        <v>11</v>
      </c>
      <c r="B26" s="22"/>
      <c r="C26" s="22"/>
      <c r="D26" s="22"/>
      <c r="E26" s="23">
        <f>IF((E16 +(E19+E20+E21+E22+E23+E24))&gt;0,E16 +(E19+E20+E21+E22+E23+E24),)</f>
        <v>0</v>
      </c>
      <c r="F26" s="31" t="str">
        <f>IF(E26&gt;0,"= unpfändbar "&amp;TEXT(SUM(E19:E24)*-1,"0.000,00 €"), "vollständig unpfändbar")</f>
        <v>vollständig unpfändbar</v>
      </c>
      <c r="G26" s="16">
        <f>(E48/100)*E8</f>
        <v>0</v>
      </c>
    </row>
    <row r="27" spans="1:8" x14ac:dyDescent="0.25">
      <c r="A27" s="5"/>
      <c r="B27" s="5"/>
      <c r="C27" s="5"/>
      <c r="D27" s="5"/>
      <c r="E27" s="9"/>
      <c r="F27" s="29"/>
      <c r="G27" s="16">
        <f>(E48/100)*E9</f>
        <v>0</v>
      </c>
    </row>
    <row r="28" spans="1:8" x14ac:dyDescent="0.25">
      <c r="A28" s="6" t="s">
        <v>33</v>
      </c>
      <c r="B28" s="21"/>
      <c r="C28" s="21"/>
      <c r="D28" s="21"/>
      <c r="E28" s="25"/>
      <c r="F28" s="29"/>
      <c r="G28" s="16">
        <f>(E48/100)*E10</f>
        <v>0</v>
      </c>
    </row>
  </sheetData>
  <mergeCells count="3">
    <mergeCell ref="A1:E2"/>
    <mergeCell ref="B6:D6"/>
    <mergeCell ref="B7:D7"/>
  </mergeCells>
  <hyperlinks>
    <hyperlink ref="F2" r:id="rId1"/>
  </hyperlinks>
  <pageMargins left="0.7" right="0.7" top="0.78740157499999996" bottom="0.78740157499999996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9"/>
  <sheetViews>
    <sheetView workbookViewId="0">
      <selection activeCell="U1" sqref="U1"/>
    </sheetView>
  </sheetViews>
  <sheetFormatPr baseColWidth="10" defaultRowHeight="15" x14ac:dyDescent="0.25"/>
  <cols>
    <col min="1" max="1" width="18.42578125" style="59" customWidth="1"/>
    <col min="2" max="16384" width="11.42578125" style="60"/>
  </cols>
  <sheetData>
    <row r="1" spans="1:20" x14ac:dyDescent="0.25">
      <c r="A1" s="61" t="s">
        <v>44</v>
      </c>
      <c r="B1" s="5" t="s">
        <v>45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61" t="s">
        <v>38</v>
      </c>
      <c r="B2" s="5" t="s">
        <v>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61" t="s">
        <v>41</v>
      </c>
      <c r="B3" s="62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6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6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6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6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6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6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6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6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6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6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6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6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6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6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6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6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6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6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6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6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6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6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6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6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6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6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6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6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6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6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6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6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6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6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6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sheetProtection password="E14B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Berechnung</vt:lpstr>
      <vt:lpstr>Gesetzliche Vorgaben</vt:lpstr>
      <vt:lpstr>Druck</vt:lpstr>
      <vt:lpstr>Versionsverlauf</vt:lpstr>
      <vt:lpstr>Berechnung!Druckbereich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TSSLLM</dc:creator>
  <cp:lastModifiedBy>TSSLLM</cp:lastModifiedBy>
  <cp:lastPrinted>2018-11-01T17:01:05Z</cp:lastPrinted>
  <dcterms:created xsi:type="dcterms:W3CDTF">2017-12-26T11:59:35Z</dcterms:created>
  <dcterms:modified xsi:type="dcterms:W3CDTF">2021-06-28T02:12:57Z</dcterms:modified>
</cp:coreProperties>
</file>